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externalReferences>
    <externalReference r:id="rId6"/>
  </externalReferences>
  <definedNames>
    <definedName name="_xlnm.Print_Area" localSheetId="0">'1КВ'!$A$1:$E$51</definedName>
    <definedName name="_xlnm.Print_Area" localSheetId="1">'2кв'!$A$1:$E$51</definedName>
    <definedName name="_xlnm.Print_Area" localSheetId="2">'3кв'!$A$1:$E$53</definedName>
    <definedName name="_xlnm.Print_Area" localSheetId="3">'4кв'!$A$1:$E$50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C20" i="24" l="1"/>
  <c r="C21" i="24"/>
  <c r="C19" i="24"/>
  <c r="C16" i="24"/>
  <c r="C14" i="24"/>
  <c r="C15" i="24"/>
  <c r="C13" i="24"/>
  <c r="C10" i="24"/>
  <c r="C9" i="24"/>
  <c r="C8" i="24"/>
  <c r="C11" i="24" s="1"/>
  <c r="C6" i="24"/>
  <c r="B43" i="23"/>
  <c r="E26" i="23"/>
  <c r="C29" i="24"/>
  <c r="D23" i="24"/>
  <c r="C17" i="24"/>
  <c r="C23" i="24" s="1"/>
  <c r="B47" i="23"/>
  <c r="G24" i="23"/>
  <c r="F20" i="23"/>
  <c r="E23" i="23" s="1"/>
  <c r="E22" i="23" l="1"/>
  <c r="C24" i="24"/>
  <c r="B48" i="23"/>
  <c r="B49" i="23" s="1"/>
  <c r="B52" i="22"/>
  <c r="B50" i="22"/>
  <c r="B46" i="22"/>
  <c r="E29" i="22"/>
  <c r="B48" i="21" l="1"/>
  <c r="E25" i="21"/>
  <c r="G24" i="22" l="1"/>
  <c r="F20" i="22"/>
  <c r="E22" i="22" s="1"/>
  <c r="G24" i="21"/>
  <c r="E22" i="21"/>
  <c r="F20" i="21"/>
  <c r="E23" i="21" s="1"/>
  <c r="E23" i="22" l="1"/>
  <c r="E27" i="21"/>
  <c r="B49" i="21" s="1"/>
  <c r="B51" i="22"/>
  <c r="G24" i="20"/>
  <c r="F20" i="20"/>
  <c r="E23" i="20" s="1"/>
  <c r="E22" i="20"/>
  <c r="E25" i="20"/>
  <c r="E26" i="20"/>
  <c r="E27" i="20" l="1"/>
  <c r="B49" i="20" s="1"/>
  <c r="B50" i="20" s="1"/>
  <c r="B44" i="21" s="1"/>
  <c r="B50" i="21" s="1"/>
</calcChain>
</file>

<file path=xl/sharedStrings.xml><?xml version="1.0" encoding="utf-8"?>
<sst xmlns="http://schemas.openxmlformats.org/spreadsheetml/2006/main" count="274" uniqueCount="105">
  <si>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</si>
  <si>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</si>
  <si>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</si>
  <si>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</si>
  <si>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</si>
  <si>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</si>
  <si>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</si>
  <si>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</si>
  <si>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</si>
  <si>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</si>
  <si>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</si>
  <si>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</si>
  <si>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</si>
  <si>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</si>
  <si>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</si>
  <si>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</si>
  <si>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</si>
  <si>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</si>
  <si>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</si>
  <si>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</si>
  <si>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</si>
  <si>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</si>
  <si>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</si>
  <si>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</si>
  <si>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</si>
  <si>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96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</si>
  <si>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50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</si>
  <si>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№52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</si>
  <si>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</si>
  <si>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</si>
  <si>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</si>
  <si>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Коваленко С.Н.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</si>
  <si>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</si>
  <si>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</si>
  <si>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</si>
  <si>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</si>
  <si>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Коваленко Светланы Николаевны</t>
    </r>
  </si>
  <si>
    <t>Общая площадь квартир - 432,2м2 + нежилые 112,7м2=544,9м2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</si>
  <si>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</si>
  <si>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</si>
  <si>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</si>
  <si>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</si>
  <si>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Оплачено по нежилым помещениям</t>
  </si>
  <si>
    <t xml:space="preserve">Услуги по содержанию многоквартирного дома </t>
  </si>
  <si>
    <t>ч/ч</t>
  </si>
  <si>
    <t>Предъявлено населению 29721,51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</si>
  <si>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</si>
  <si>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</si>
  <si>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</si>
  <si>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</si>
  <si>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Сварка и покраска ограждения под лестницей</t>
  </si>
  <si>
    <t>январь</t>
  </si>
  <si>
    <t>март</t>
  </si>
  <si>
    <t>Установка счетчика в подъезде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</si>
  <si>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 Бовкун А.А.</t>
    </r>
  </si>
  <si>
    <t>интернет Ростелеком</t>
  </si>
  <si>
    <t xml:space="preserve">           2. Всего за период с "01" 01 2023 г. по "31" 03  2023 г. выполнено работ (оказано услуг) на общую сумму тридцать одна тысяча восемьсот двадцать два рубля 61 копейка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</si>
  <si>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</si>
  <si>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</si>
  <si>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</si>
  <si>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</si>
  <si>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</si>
  <si>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</si>
  <si>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установка,покраска короба для водяного счетчика</t>
  </si>
  <si>
    <t>апрель</t>
  </si>
  <si>
    <t xml:space="preserve">           2. Всего за период с "01" 04 2023 г. по "30" 06  2023 г. выполнено работ (оказано услуг) на общую сумму тридцать две тысячи сто пятьдесят восемь рублей 98 копеек</t>
  </si>
  <si>
    <t xml:space="preserve">июль </t>
  </si>
  <si>
    <t>окраска стоек для сушки белья(смета)</t>
  </si>
  <si>
    <t>окраска урн 2 шт (смета)</t>
  </si>
  <si>
    <t>окраска скамеек 2 шт (смета)</t>
  </si>
  <si>
    <t xml:space="preserve">           2. Всего за период с "01" 07 2023 г. по "30" 09  2023 г. выполнено работ (оказано услуг) на общую сумму тридцать пять тысяч семьсот девяносто семь рублей 90 копеек</t>
  </si>
  <si>
    <t>Предъявлено населению 33255,87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</si>
  <si>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</si>
  <si>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</si>
  <si>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</si>
  <si>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</si>
  <si>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</si>
  <si>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</si>
  <si>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</si>
  <si>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</si>
  <si>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</si>
  <si>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</si>
  <si>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</si>
  <si>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</si>
  <si>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</si>
  <si>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</si>
  <si>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</si>
  <si>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</si>
  <si>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</si>
  <si>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</si>
  <si>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</si>
  <si>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</si>
  <si>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</si>
  <si>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</si>
  <si>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96</t>
  </si>
  <si>
    <t>за 4 квартал 2023 года</t>
  </si>
  <si>
    <t>31.12.2023 г.</t>
  </si>
  <si>
    <t>4 квартал</t>
  </si>
  <si>
    <t xml:space="preserve">           2. Всего за период с "01" 10 2023 г. по "31" 12  2023 г. выполнено работ (оказано услуг) на общую сумму тридцать две тысячи сто пятьдесят один рубль 20 копеек.</t>
  </si>
  <si>
    <t>Начислено всего 125954,76</t>
  </si>
  <si>
    <t>Оплачено по не жилым помещениям (Микроденьги)</t>
  </si>
  <si>
    <t>Непредвиденные работы 11,5 ч/ч</t>
  </si>
  <si>
    <t xml:space="preserve">   * Окраска стоек для сушки белья (смета)</t>
  </si>
  <si>
    <t xml:space="preserve">   * Окраска скамеек, 2 шт. (смета)</t>
  </si>
  <si>
    <t xml:space="preserve">   * Окраска урн, 2 шт.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</si>
</sst>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General"/>
    <numFmt numFmtId="165" formatCode="0.000"/>
    <numFmt numFmtId="166" formatCode="#,##0.00\ _₽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3" fontId="8" fillId="0" borderId="0" xfId="1" applyFont="1"/>
    <xf numFmtId="43" fontId="4" fillId="0" borderId="0" xfId="1" applyFont="1"/>
    <xf numFmtId="43" fontId="4" fillId="0" borderId="0" xfId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/>
    <xf numFmtId="0" fontId="1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3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7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7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7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prol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24122.937000000005</v>
          </cell>
        </row>
        <row r="28">
          <cell r="E28">
            <v>104216.302</v>
          </cell>
        </row>
      </sheetData>
      <sheetData sheetId="1">
        <row r="22">
          <cell r="E22">
            <v>24122.937000000005</v>
          </cell>
        </row>
        <row r="26">
          <cell r="E26">
            <v>30624.627000000008</v>
          </cell>
        </row>
      </sheetData>
      <sheetData sheetId="2">
        <row r="22">
          <cell r="E22">
            <v>25506.630000000005</v>
          </cell>
        </row>
        <row r="26">
          <cell r="E26">
            <v>32929.186000000002</v>
          </cell>
        </row>
      </sheetData>
      <sheetData sheetId="3">
        <row r="22">
          <cell r="E22">
            <v>25506.630000000005</v>
          </cell>
        </row>
        <row r="27">
          <cell r="E27">
            <v>36274.925999999999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8" width="11.140625" style="2" bestFit="1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0.7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46</v>
      </c>
      <c r="B3" s="39"/>
      <c r="C3" s="39"/>
      <c r="D3" s="39"/>
      <c r="E3" s="39"/>
    </row>
    <row r="4" spans="1:5" s="1" customFormat="1" ht="15.75" x14ac:dyDescent="0.25">
      <c r="A4" s="17" t="s">
        <v>13</v>
      </c>
      <c r="B4" s="4"/>
      <c r="C4" s="4"/>
      <c r="D4" s="40" t="s">
        <v>47</v>
      </c>
      <c r="E4" s="40"/>
    </row>
    <row r="5" spans="1:5" x14ac:dyDescent="0.25">
      <c r="A5" s="23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36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26</v>
      </c>
      <c r="B11" s="41"/>
      <c r="C11" s="41"/>
      <c r="D11" s="41"/>
      <c r="E11" s="41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41" t="s">
        <v>48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41" t="s">
        <v>17</v>
      </c>
      <c r="B17" s="41"/>
      <c r="C17" s="41"/>
      <c r="D17" s="41"/>
      <c r="E17" s="41"/>
    </row>
    <row r="18" spans="1:7" ht="63" customHeight="1" x14ac:dyDescent="0.25">
      <c r="A18" s="41" t="s">
        <v>27</v>
      </c>
      <c r="B18" s="41"/>
      <c r="C18" s="41"/>
      <c r="D18" s="41"/>
      <c r="E18" s="41"/>
    </row>
    <row r="19" spans="1:7" ht="34.5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112.7+432.2</f>
        <v>544.9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9" t="s">
        <v>41</v>
      </c>
      <c r="C22" s="3" t="s">
        <v>4</v>
      </c>
      <c r="D22" s="3">
        <v>14.47</v>
      </c>
      <c r="E22" s="8">
        <f>D22*F20*G20</f>
        <v>23654.109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6375.329999999999</v>
      </c>
    </row>
    <row r="24" spans="1:7" x14ac:dyDescent="0.25">
      <c r="A24" s="7" t="s">
        <v>29</v>
      </c>
      <c r="B24" s="9" t="s">
        <v>49</v>
      </c>
      <c r="C24" s="3" t="s">
        <v>30</v>
      </c>
      <c r="D24" s="3"/>
      <c r="E24" s="8">
        <v>23.55</v>
      </c>
      <c r="G24" s="24">
        <f>2766.95/2</f>
        <v>1383.4749999999999</v>
      </c>
    </row>
    <row r="25" spans="1:7" ht="30" x14ac:dyDescent="0.25">
      <c r="A25" s="25" t="s">
        <v>50</v>
      </c>
      <c r="B25" s="26" t="s">
        <v>51</v>
      </c>
      <c r="C25" s="3" t="s">
        <v>44</v>
      </c>
      <c r="D25" s="3">
        <v>4.5</v>
      </c>
      <c r="E25" s="8">
        <f>235.95*4.5</f>
        <v>1061.7749999999999</v>
      </c>
    </row>
    <row r="26" spans="1:7" x14ac:dyDescent="0.25">
      <c r="A26" s="7" t="s">
        <v>53</v>
      </c>
      <c r="B26" s="9" t="s">
        <v>52</v>
      </c>
      <c r="C26" s="3" t="s">
        <v>44</v>
      </c>
      <c r="D26" s="3">
        <v>3</v>
      </c>
      <c r="E26" s="8">
        <f>235.95*3</f>
        <v>707.84999999999991</v>
      </c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31822.613999999998</v>
      </c>
    </row>
    <row r="29" spans="1:7" ht="31.5" customHeight="1" x14ac:dyDescent="0.25">
      <c r="A29" s="48" t="s">
        <v>56</v>
      </c>
      <c r="B29" s="48"/>
      <c r="C29" s="48"/>
      <c r="D29" s="48"/>
      <c r="E29" s="48"/>
    </row>
    <row r="30" spans="1:7" ht="31.5" customHeight="1" x14ac:dyDescent="0.25">
      <c r="A30" s="41" t="s">
        <v>21</v>
      </c>
      <c r="B30" s="41"/>
      <c r="C30" s="41"/>
      <c r="D30" s="41"/>
      <c r="E30" s="41"/>
    </row>
    <row r="31" spans="1:7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32</v>
      </c>
      <c r="B32" s="41"/>
      <c r="C32" s="41"/>
      <c r="D32" s="41"/>
      <c r="E32" s="41"/>
    </row>
    <row r="33" spans="1:8" x14ac:dyDescent="0.25">
      <c r="A33" s="41" t="s">
        <v>18</v>
      </c>
      <c r="B33" s="41"/>
      <c r="C33" s="41"/>
      <c r="D33" s="41"/>
      <c r="E33" s="41"/>
    </row>
    <row r="34" spans="1:8" x14ac:dyDescent="0.25">
      <c r="A34" s="49" t="s">
        <v>5</v>
      </c>
      <c r="B34" s="49"/>
      <c r="C34" s="49"/>
      <c r="D34" s="49"/>
      <c r="E34" s="49"/>
    </row>
    <row r="35" spans="1:8" x14ac:dyDescent="0.25">
      <c r="A35" s="41" t="s">
        <v>18</v>
      </c>
      <c r="B35" s="41"/>
      <c r="C35" s="41"/>
      <c r="D35" s="41"/>
      <c r="E35" s="41"/>
    </row>
    <row r="36" spans="1:8" x14ac:dyDescent="0.25">
      <c r="A36" s="50" t="s">
        <v>54</v>
      </c>
      <c r="B36" s="50"/>
      <c r="C36" s="50"/>
      <c r="D36" s="50"/>
      <c r="E36" s="5"/>
    </row>
    <row r="37" spans="1:8" x14ac:dyDescent="0.25">
      <c r="B37" s="47" t="s">
        <v>19</v>
      </c>
      <c r="C37" s="47"/>
      <c r="D37" s="47"/>
      <c r="E37" s="6" t="s">
        <v>6</v>
      </c>
    </row>
    <row r="38" spans="1:8" x14ac:dyDescent="0.25">
      <c r="A38" s="22"/>
      <c r="B38" s="22"/>
      <c r="C38" s="22"/>
      <c r="D38" s="22"/>
      <c r="E38" s="22"/>
    </row>
    <row r="39" spans="1:8" x14ac:dyDescent="0.25">
      <c r="A39" s="51" t="s">
        <v>31</v>
      </c>
      <c r="B39" s="51"/>
      <c r="C39" s="51"/>
      <c r="D39" s="51"/>
      <c r="E39" s="5"/>
    </row>
    <row r="40" spans="1:8" x14ac:dyDescent="0.25">
      <c r="B40" s="47" t="s">
        <v>19</v>
      </c>
      <c r="C40" s="47"/>
      <c r="D40" s="47"/>
      <c r="E40" s="6" t="s">
        <v>6</v>
      </c>
    </row>
    <row r="42" spans="1:8" x14ac:dyDescent="0.25">
      <c r="A42" s="2" t="s">
        <v>37</v>
      </c>
    </row>
    <row r="43" spans="1:8" x14ac:dyDescent="0.25">
      <c r="A43" s="14" t="s">
        <v>33</v>
      </c>
    </row>
    <row r="44" spans="1:8" x14ac:dyDescent="0.25">
      <c r="A44" s="2" t="s">
        <v>40</v>
      </c>
      <c r="B44" s="18">
        <v>14663.51</v>
      </c>
    </row>
    <row r="45" spans="1:8" ht="30" x14ac:dyDescent="0.25">
      <c r="A45" s="21" t="s">
        <v>45</v>
      </c>
      <c r="B45" s="19"/>
    </row>
    <row r="46" spans="1:8" x14ac:dyDescent="0.25">
      <c r="A46" s="2" t="s">
        <v>34</v>
      </c>
      <c r="B46" s="19">
        <v>28457.33</v>
      </c>
    </row>
    <row r="47" spans="1:8" x14ac:dyDescent="0.25">
      <c r="A47" s="2" t="s">
        <v>42</v>
      </c>
      <c r="B47" s="19">
        <v>1447.64</v>
      </c>
      <c r="G47" s="27"/>
      <c r="H47" s="27"/>
    </row>
    <row r="48" spans="1:8" x14ac:dyDescent="0.25">
      <c r="A48" s="2" t="s">
        <v>55</v>
      </c>
      <c r="B48" s="19">
        <v>1350</v>
      </c>
      <c r="G48" s="27"/>
      <c r="H48" s="27"/>
    </row>
    <row r="49" spans="1:2" ht="30" x14ac:dyDescent="0.25">
      <c r="A49" s="21" t="s">
        <v>38</v>
      </c>
      <c r="B49" s="20">
        <f>E27</f>
        <v>31822.613999999998</v>
      </c>
    </row>
    <row r="50" spans="1:2" x14ac:dyDescent="0.25">
      <c r="A50" s="15" t="s">
        <v>35</v>
      </c>
      <c r="B50" s="18">
        <f>(B44+B46+B47+B48)-B49</f>
        <v>14095.866000000005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8" width="11.140625" style="2" bestFit="1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0.7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57</v>
      </c>
      <c r="B3" s="39"/>
      <c r="C3" s="39"/>
      <c r="D3" s="39"/>
      <c r="E3" s="39"/>
    </row>
    <row r="4" spans="1:5" s="1" customFormat="1" ht="15.75" x14ac:dyDescent="0.25">
      <c r="A4" s="17" t="s">
        <v>13</v>
      </c>
      <c r="B4" s="4"/>
      <c r="C4" s="4"/>
      <c r="D4" s="40" t="s">
        <v>58</v>
      </c>
      <c r="E4" s="40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36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26</v>
      </c>
      <c r="B11" s="41"/>
      <c r="C11" s="41"/>
      <c r="D11" s="41"/>
      <c r="E11" s="41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41" t="s">
        <v>48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41" t="s">
        <v>17</v>
      </c>
      <c r="B17" s="41"/>
      <c r="C17" s="41"/>
      <c r="D17" s="41"/>
      <c r="E17" s="41"/>
    </row>
    <row r="18" spans="1:7" ht="63" customHeight="1" x14ac:dyDescent="0.25">
      <c r="A18" s="41" t="s">
        <v>27</v>
      </c>
      <c r="B18" s="41"/>
      <c r="C18" s="41"/>
      <c r="D18" s="41"/>
      <c r="E18" s="41"/>
    </row>
    <row r="19" spans="1:7" ht="34.5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112.7+432.2</f>
        <v>544.9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9" t="s">
        <v>41</v>
      </c>
      <c r="C22" s="3" t="s">
        <v>4</v>
      </c>
      <c r="D22" s="3">
        <v>14.47</v>
      </c>
      <c r="E22" s="8">
        <f>D22*F20*G20</f>
        <v>23654.109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6375.329999999999</v>
      </c>
    </row>
    <row r="24" spans="1:7" x14ac:dyDescent="0.25">
      <c r="A24" s="7" t="s">
        <v>29</v>
      </c>
      <c r="B24" s="9" t="s">
        <v>59</v>
      </c>
      <c r="C24" s="3" t="s">
        <v>30</v>
      </c>
      <c r="D24" s="3"/>
      <c r="E24" s="8">
        <v>1185.74</v>
      </c>
      <c r="G24" s="24">
        <f>2766.95/2</f>
        <v>1383.4749999999999</v>
      </c>
    </row>
    <row r="25" spans="1:7" ht="30" x14ac:dyDescent="0.25">
      <c r="A25" s="25" t="s">
        <v>63</v>
      </c>
      <c r="B25" s="26" t="s">
        <v>64</v>
      </c>
      <c r="C25" s="3" t="s">
        <v>44</v>
      </c>
      <c r="D25" s="3">
        <v>4</v>
      </c>
      <c r="E25" s="8">
        <f>D25*235.95</f>
        <v>943.8</v>
      </c>
    </row>
    <row r="26" spans="1:7" x14ac:dyDescent="0.25">
      <c r="A26" s="7"/>
      <c r="B26" s="9"/>
      <c r="C26" s="3"/>
      <c r="D26" s="3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SUM(E22:E25)</f>
        <v>32158.978999999999</v>
      </c>
    </row>
    <row r="29" spans="1:7" ht="31.5" customHeight="1" x14ac:dyDescent="0.25">
      <c r="A29" s="48" t="s">
        <v>65</v>
      </c>
      <c r="B29" s="48"/>
      <c r="C29" s="48"/>
      <c r="D29" s="48"/>
      <c r="E29" s="48"/>
    </row>
    <row r="30" spans="1:7" ht="31.5" customHeight="1" x14ac:dyDescent="0.25">
      <c r="A30" s="41" t="s">
        <v>21</v>
      </c>
      <c r="B30" s="41"/>
      <c r="C30" s="41"/>
      <c r="D30" s="41"/>
      <c r="E30" s="41"/>
    </row>
    <row r="31" spans="1:7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32</v>
      </c>
      <c r="B32" s="41"/>
      <c r="C32" s="41"/>
      <c r="D32" s="41"/>
      <c r="E32" s="41"/>
    </row>
    <row r="33" spans="1:8" x14ac:dyDescent="0.25">
      <c r="A33" s="41" t="s">
        <v>18</v>
      </c>
      <c r="B33" s="41"/>
      <c r="C33" s="41"/>
      <c r="D33" s="41"/>
      <c r="E33" s="41"/>
    </row>
    <row r="34" spans="1:8" x14ac:dyDescent="0.25">
      <c r="A34" s="49" t="s">
        <v>5</v>
      </c>
      <c r="B34" s="49"/>
      <c r="C34" s="49"/>
      <c r="D34" s="49"/>
      <c r="E34" s="49"/>
    </row>
    <row r="35" spans="1:8" x14ac:dyDescent="0.25">
      <c r="A35" s="41" t="s">
        <v>18</v>
      </c>
      <c r="B35" s="41"/>
      <c r="C35" s="41"/>
      <c r="D35" s="41"/>
      <c r="E35" s="41"/>
    </row>
    <row r="36" spans="1:8" x14ac:dyDescent="0.25">
      <c r="A36" s="50" t="s">
        <v>54</v>
      </c>
      <c r="B36" s="50"/>
      <c r="C36" s="50"/>
      <c r="D36" s="50"/>
      <c r="E36" s="5"/>
    </row>
    <row r="37" spans="1:8" x14ac:dyDescent="0.25">
      <c r="B37" s="47" t="s">
        <v>19</v>
      </c>
      <c r="C37" s="47"/>
      <c r="D37" s="47"/>
      <c r="E37" s="6" t="s">
        <v>6</v>
      </c>
    </row>
    <row r="38" spans="1:8" x14ac:dyDescent="0.25">
      <c r="A38" s="29"/>
      <c r="B38" s="29"/>
      <c r="C38" s="29"/>
      <c r="D38" s="29"/>
      <c r="E38" s="29"/>
    </row>
    <row r="39" spans="1:8" x14ac:dyDescent="0.25">
      <c r="A39" s="51" t="s">
        <v>31</v>
      </c>
      <c r="B39" s="51"/>
      <c r="C39" s="51"/>
      <c r="D39" s="51"/>
      <c r="E39" s="5"/>
    </row>
    <row r="40" spans="1:8" x14ac:dyDescent="0.25">
      <c r="B40" s="47" t="s">
        <v>19</v>
      </c>
      <c r="C40" s="47"/>
      <c r="D40" s="47"/>
      <c r="E40" s="6" t="s">
        <v>6</v>
      </c>
    </row>
    <row r="42" spans="1:8" x14ac:dyDescent="0.25">
      <c r="A42" s="2" t="s">
        <v>37</v>
      </c>
    </row>
    <row r="43" spans="1:8" x14ac:dyDescent="0.25">
      <c r="A43" s="14" t="s">
        <v>33</v>
      </c>
    </row>
    <row r="44" spans="1:8" x14ac:dyDescent="0.25">
      <c r="A44" s="2" t="s">
        <v>40</v>
      </c>
      <c r="B44" s="18">
        <f>'1КВ'!B50</f>
        <v>14095.866000000005</v>
      </c>
    </row>
    <row r="45" spans="1:8" ht="17.25" customHeight="1" x14ac:dyDescent="0.25">
      <c r="A45" s="28" t="s">
        <v>45</v>
      </c>
      <c r="B45" s="19"/>
    </row>
    <row r="46" spans="1:8" x14ac:dyDescent="0.25">
      <c r="A46" s="2" t="s">
        <v>34</v>
      </c>
      <c r="B46" s="19">
        <v>26688.65</v>
      </c>
    </row>
    <row r="47" spans="1:8" x14ac:dyDescent="0.25">
      <c r="A47" s="2" t="s">
        <v>42</v>
      </c>
      <c r="B47" s="19">
        <v>2895.28</v>
      </c>
      <c r="G47" s="27"/>
      <c r="H47" s="27"/>
    </row>
    <row r="48" spans="1:8" x14ac:dyDescent="0.25">
      <c r="A48" s="2" t="s">
        <v>55</v>
      </c>
      <c r="B48" s="19">
        <f>150*3</f>
        <v>450</v>
      </c>
      <c r="G48" s="27"/>
      <c r="H48" s="27"/>
    </row>
    <row r="49" spans="1:2" ht="30" x14ac:dyDescent="0.25">
      <c r="A49" s="28" t="s">
        <v>38</v>
      </c>
      <c r="B49" s="20">
        <f>E27</f>
        <v>32158.978999999999</v>
      </c>
    </row>
    <row r="50" spans="1:2" x14ac:dyDescent="0.25">
      <c r="A50" s="15" t="s">
        <v>35</v>
      </c>
      <c r="B50" s="18">
        <f>(B44+B46+B47+B48)-B49</f>
        <v>11970.817000000003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A25" sqref="A25:A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8" width="11.140625" style="2" bestFit="1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0.7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60</v>
      </c>
      <c r="B3" s="39"/>
      <c r="C3" s="39"/>
      <c r="D3" s="39"/>
      <c r="E3" s="39"/>
    </row>
    <row r="4" spans="1:5" s="1" customFormat="1" ht="15.75" x14ac:dyDescent="0.25">
      <c r="A4" s="17" t="s">
        <v>13</v>
      </c>
      <c r="B4" s="4"/>
      <c r="C4" s="4"/>
      <c r="D4" s="40" t="s">
        <v>61</v>
      </c>
      <c r="E4" s="40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36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26</v>
      </c>
      <c r="B11" s="41"/>
      <c r="C11" s="41"/>
      <c r="D11" s="41"/>
      <c r="E11" s="41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41" t="s">
        <v>48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41" t="s">
        <v>17</v>
      </c>
      <c r="B17" s="41"/>
      <c r="C17" s="41"/>
      <c r="D17" s="41"/>
      <c r="E17" s="41"/>
    </row>
    <row r="18" spans="1:7" ht="63" customHeight="1" x14ac:dyDescent="0.25">
      <c r="A18" s="41" t="s">
        <v>27</v>
      </c>
      <c r="B18" s="41"/>
      <c r="C18" s="41"/>
      <c r="D18" s="41"/>
      <c r="E18" s="41"/>
    </row>
    <row r="19" spans="1:7" ht="34.5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112.7+432.2</f>
        <v>544.9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9" t="s">
        <v>41</v>
      </c>
      <c r="C22" s="3" t="s">
        <v>4</v>
      </c>
      <c r="D22" s="3">
        <v>15.3</v>
      </c>
      <c r="E22" s="8">
        <f>D22*F20*G20</f>
        <v>25010.909999999996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7127.2920000000004</v>
      </c>
    </row>
    <row r="24" spans="1:7" x14ac:dyDescent="0.25">
      <c r="A24" s="7" t="s">
        <v>29</v>
      </c>
      <c r="B24" s="9" t="s">
        <v>62</v>
      </c>
      <c r="C24" s="3" t="s">
        <v>30</v>
      </c>
      <c r="D24" s="3"/>
      <c r="E24" s="8">
        <v>154</v>
      </c>
      <c r="G24" s="24">
        <f>2766.95/2</f>
        <v>1383.4749999999999</v>
      </c>
    </row>
    <row r="25" spans="1:7" ht="30" x14ac:dyDescent="0.25">
      <c r="A25" s="34" t="s">
        <v>67</v>
      </c>
      <c r="B25" s="26" t="s">
        <v>66</v>
      </c>
      <c r="C25" s="3" t="s">
        <v>30</v>
      </c>
      <c r="D25" s="3"/>
      <c r="E25" s="8">
        <v>1135.4100000000001</v>
      </c>
    </row>
    <row r="26" spans="1:7" x14ac:dyDescent="0.25">
      <c r="A26" s="34" t="s">
        <v>68</v>
      </c>
      <c r="B26" s="26" t="s">
        <v>66</v>
      </c>
      <c r="C26" s="3" t="s">
        <v>30</v>
      </c>
      <c r="D26" s="3"/>
      <c r="E26" s="8">
        <v>844.98</v>
      </c>
    </row>
    <row r="27" spans="1:7" x14ac:dyDescent="0.25">
      <c r="A27" s="34" t="s">
        <v>69</v>
      </c>
      <c r="B27" s="26" t="s">
        <v>66</v>
      </c>
      <c r="C27" s="3" t="s">
        <v>30</v>
      </c>
      <c r="D27" s="3"/>
      <c r="E27" s="8">
        <v>1525.31</v>
      </c>
    </row>
    <row r="28" spans="1:7" x14ac:dyDescent="0.25">
      <c r="A28" s="7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SUM(E22:E28)</f>
        <v>35797.902000000002</v>
      </c>
    </row>
    <row r="31" spans="1:7" ht="31.5" customHeight="1" x14ac:dyDescent="0.25">
      <c r="A31" s="48" t="s">
        <v>70</v>
      </c>
      <c r="B31" s="48"/>
      <c r="C31" s="48"/>
      <c r="D31" s="48"/>
      <c r="E31" s="48"/>
    </row>
    <row r="32" spans="1:7" ht="31.5" customHeight="1" x14ac:dyDescent="0.25">
      <c r="A32" s="41" t="s">
        <v>21</v>
      </c>
      <c r="B32" s="41"/>
      <c r="C32" s="41"/>
      <c r="D32" s="41"/>
      <c r="E32" s="41"/>
    </row>
    <row r="33" spans="1:5" x14ac:dyDescent="0.25">
      <c r="A33" s="41" t="s">
        <v>20</v>
      </c>
      <c r="B33" s="41"/>
      <c r="C33" s="41"/>
      <c r="D33" s="41"/>
      <c r="E33" s="41"/>
    </row>
    <row r="34" spans="1:5" x14ac:dyDescent="0.25">
      <c r="A34" s="41" t="s">
        <v>32</v>
      </c>
      <c r="B34" s="41"/>
      <c r="C34" s="41"/>
      <c r="D34" s="41"/>
      <c r="E34" s="41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9" t="s">
        <v>5</v>
      </c>
      <c r="B36" s="49"/>
      <c r="C36" s="49"/>
      <c r="D36" s="49"/>
      <c r="E36" s="49"/>
    </row>
    <row r="37" spans="1:5" x14ac:dyDescent="0.25">
      <c r="A37" s="41" t="s">
        <v>18</v>
      </c>
      <c r="B37" s="41"/>
      <c r="C37" s="41"/>
      <c r="D37" s="41"/>
      <c r="E37" s="41"/>
    </row>
    <row r="38" spans="1:5" x14ac:dyDescent="0.25">
      <c r="A38" s="50" t="s">
        <v>54</v>
      </c>
      <c r="B38" s="50"/>
      <c r="C38" s="50"/>
      <c r="D38" s="50"/>
      <c r="E38" s="5"/>
    </row>
    <row r="39" spans="1:5" x14ac:dyDescent="0.25">
      <c r="B39" s="47" t="s">
        <v>19</v>
      </c>
      <c r="C39" s="47"/>
      <c r="D39" s="47"/>
      <c r="E39" s="6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51" t="s">
        <v>31</v>
      </c>
      <c r="B41" s="51"/>
      <c r="C41" s="51"/>
      <c r="D41" s="51"/>
      <c r="E41" s="5"/>
    </row>
    <row r="42" spans="1:5" x14ac:dyDescent="0.25">
      <c r="B42" s="47" t="s">
        <v>19</v>
      </c>
      <c r="C42" s="47"/>
      <c r="D42" s="47"/>
      <c r="E42" s="6" t="s">
        <v>6</v>
      </c>
    </row>
    <row r="44" spans="1:5" x14ac:dyDescent="0.25">
      <c r="A44" s="2" t="s">
        <v>37</v>
      </c>
    </row>
    <row r="45" spans="1:5" x14ac:dyDescent="0.25">
      <c r="A45" s="14" t="s">
        <v>33</v>
      </c>
    </row>
    <row r="46" spans="1:5" x14ac:dyDescent="0.25">
      <c r="A46" s="2" t="s">
        <v>40</v>
      </c>
      <c r="B46" s="18">
        <f>'2кв'!B50</f>
        <v>11970.817000000003</v>
      </c>
    </row>
    <row r="47" spans="1:5" ht="30" x14ac:dyDescent="0.25">
      <c r="A47" s="28" t="s">
        <v>71</v>
      </c>
      <c r="B47" s="19"/>
    </row>
    <row r="48" spans="1:5" x14ac:dyDescent="0.25">
      <c r="A48" s="2" t="s">
        <v>34</v>
      </c>
      <c r="B48" s="19">
        <v>34807.29</v>
      </c>
    </row>
    <row r="49" spans="1:8" x14ac:dyDescent="0.25">
      <c r="A49" s="2" t="s">
        <v>42</v>
      </c>
      <c r="B49" s="19">
        <v>2429.67</v>
      </c>
      <c r="G49" s="27"/>
      <c r="H49" s="27"/>
    </row>
    <row r="50" spans="1:8" x14ac:dyDescent="0.25">
      <c r="A50" s="2" t="s">
        <v>55</v>
      </c>
      <c r="B50" s="19">
        <f>150*3</f>
        <v>450</v>
      </c>
      <c r="G50" s="27"/>
      <c r="H50" s="27"/>
    </row>
    <row r="51" spans="1:8" ht="30" x14ac:dyDescent="0.25">
      <c r="A51" s="28" t="s">
        <v>38</v>
      </c>
      <c r="B51" s="20">
        <f>E29</f>
        <v>35797.902000000002</v>
      </c>
    </row>
    <row r="52" spans="1:8" x14ac:dyDescent="0.25">
      <c r="A52" s="15" t="s">
        <v>35</v>
      </c>
      <c r="B52" s="18">
        <f>(B46+B48+B49+B50)-B51</f>
        <v>13859.875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40" zoomScaleSheetLayoutView="100" workbookViewId="0">
      <selection activeCell="D43" sqref="D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8" width="11.140625" style="2" bestFit="1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0.7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95</v>
      </c>
      <c r="B3" s="39"/>
      <c r="C3" s="39"/>
      <c r="D3" s="39"/>
      <c r="E3" s="39"/>
    </row>
    <row r="4" spans="1:5" s="1" customFormat="1" ht="15.75" x14ac:dyDescent="0.25">
      <c r="A4" s="17" t="s">
        <v>13</v>
      </c>
      <c r="B4" s="4"/>
      <c r="C4" s="4"/>
      <c r="D4" s="81"/>
      <c r="E4" s="81" t="s">
        <v>96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36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26</v>
      </c>
      <c r="B11" s="41"/>
      <c r="C11" s="41"/>
      <c r="D11" s="41"/>
      <c r="E11" s="41"/>
    </row>
    <row r="12" spans="1:5" ht="18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x14ac:dyDescent="0.25">
      <c r="A14" s="43" t="s">
        <v>2</v>
      </c>
      <c r="B14" s="46"/>
      <c r="C14" s="46"/>
      <c r="D14" s="46"/>
      <c r="E14" s="46"/>
    </row>
    <row r="15" spans="1:5" ht="15" customHeight="1" x14ac:dyDescent="0.25">
      <c r="A15" s="41" t="s">
        <v>48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7" ht="31.5" customHeight="1" x14ac:dyDescent="0.25">
      <c r="A17" s="41" t="s">
        <v>17</v>
      </c>
      <c r="B17" s="41"/>
      <c r="C17" s="41"/>
      <c r="D17" s="41"/>
      <c r="E17" s="41"/>
    </row>
    <row r="18" spans="1:7" ht="63" customHeight="1" x14ac:dyDescent="0.25">
      <c r="A18" s="41" t="s">
        <v>27</v>
      </c>
      <c r="B18" s="41"/>
      <c r="C18" s="41"/>
      <c r="D18" s="41"/>
      <c r="E18" s="41"/>
    </row>
    <row r="19" spans="1:7" ht="34.5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112.7+432.2</f>
        <v>544.9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9" t="s">
        <v>41</v>
      </c>
      <c r="C22" s="3" t="s">
        <v>4</v>
      </c>
      <c r="D22" s="3">
        <v>15.3</v>
      </c>
      <c r="E22" s="8">
        <f>D22*F20*G20</f>
        <v>25010.909999999996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7127.2920000000004</v>
      </c>
    </row>
    <row r="24" spans="1:7" x14ac:dyDescent="0.25">
      <c r="A24" s="7" t="s">
        <v>29</v>
      </c>
      <c r="B24" s="9" t="s">
        <v>97</v>
      </c>
      <c r="C24" s="3" t="s">
        <v>30</v>
      </c>
      <c r="D24" s="3"/>
      <c r="E24" s="8">
        <v>13</v>
      </c>
      <c r="G24" s="24">
        <f>2766.95/2</f>
        <v>1383.4749999999999</v>
      </c>
    </row>
    <row r="25" spans="1:7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32151.201999999997</v>
      </c>
    </row>
    <row r="28" spans="1:7" ht="31.5" customHeight="1" x14ac:dyDescent="0.25">
      <c r="A28" s="48" t="s">
        <v>98</v>
      </c>
      <c r="B28" s="48"/>
      <c r="C28" s="48"/>
      <c r="D28" s="48"/>
      <c r="E28" s="48"/>
    </row>
    <row r="29" spans="1:7" ht="31.5" customHeight="1" x14ac:dyDescent="0.25">
      <c r="A29" s="41" t="s">
        <v>21</v>
      </c>
      <c r="B29" s="41"/>
      <c r="C29" s="41"/>
      <c r="D29" s="41"/>
      <c r="E29" s="41"/>
    </row>
    <row r="30" spans="1:7" x14ac:dyDescent="0.25">
      <c r="A30" s="41" t="s">
        <v>20</v>
      </c>
      <c r="B30" s="41"/>
      <c r="C30" s="41"/>
      <c r="D30" s="41"/>
      <c r="E30" s="41"/>
    </row>
    <row r="31" spans="1:7" x14ac:dyDescent="0.25">
      <c r="A31" s="41" t="s">
        <v>32</v>
      </c>
      <c r="B31" s="41"/>
      <c r="C31" s="41"/>
      <c r="D31" s="41"/>
      <c r="E31" s="41"/>
    </row>
    <row r="32" spans="1:7" x14ac:dyDescent="0.25">
      <c r="A32" s="41" t="s">
        <v>18</v>
      </c>
      <c r="B32" s="41"/>
      <c r="C32" s="41"/>
      <c r="D32" s="41"/>
      <c r="E32" s="41"/>
    </row>
    <row r="33" spans="1:8" x14ac:dyDescent="0.25">
      <c r="A33" s="49" t="s">
        <v>5</v>
      </c>
      <c r="B33" s="49"/>
      <c r="C33" s="49"/>
      <c r="D33" s="49"/>
      <c r="E33" s="49"/>
    </row>
    <row r="34" spans="1:8" x14ac:dyDescent="0.25">
      <c r="A34" s="41" t="s">
        <v>18</v>
      </c>
      <c r="B34" s="41"/>
      <c r="C34" s="41"/>
      <c r="D34" s="41"/>
      <c r="E34" s="41"/>
    </row>
    <row r="35" spans="1:8" x14ac:dyDescent="0.25">
      <c r="A35" s="50" t="s">
        <v>54</v>
      </c>
      <c r="B35" s="50"/>
      <c r="C35" s="50"/>
      <c r="D35" s="50"/>
      <c r="E35" s="5"/>
    </row>
    <row r="36" spans="1:8" x14ac:dyDescent="0.25">
      <c r="B36" s="47" t="s">
        <v>19</v>
      </c>
      <c r="C36" s="47"/>
      <c r="D36" s="47"/>
      <c r="E36" s="6" t="s">
        <v>6</v>
      </c>
    </row>
    <row r="37" spans="1:8" x14ac:dyDescent="0.25">
      <c r="A37" s="32"/>
      <c r="B37" s="32"/>
      <c r="C37" s="32"/>
      <c r="D37" s="32"/>
      <c r="E37" s="32"/>
    </row>
    <row r="38" spans="1:8" x14ac:dyDescent="0.25">
      <c r="A38" s="51" t="s">
        <v>31</v>
      </c>
      <c r="B38" s="51"/>
      <c r="C38" s="51"/>
      <c r="D38" s="51"/>
      <c r="E38" s="5"/>
    </row>
    <row r="39" spans="1:8" x14ac:dyDescent="0.25">
      <c r="B39" s="47" t="s">
        <v>19</v>
      </c>
      <c r="C39" s="47"/>
      <c r="D39" s="47"/>
      <c r="E39" s="6" t="s">
        <v>6</v>
      </c>
    </row>
    <row r="41" spans="1:8" x14ac:dyDescent="0.25">
      <c r="A41" s="2" t="s">
        <v>37</v>
      </c>
    </row>
    <row r="42" spans="1:8" x14ac:dyDescent="0.25">
      <c r="A42" s="14" t="s">
        <v>33</v>
      </c>
    </row>
    <row r="43" spans="1:8" x14ac:dyDescent="0.25">
      <c r="A43" s="2" t="s">
        <v>40</v>
      </c>
      <c r="B43" s="18">
        <f>'3кв'!B52</f>
        <v>13859.875</v>
      </c>
    </row>
    <row r="44" spans="1:8" ht="17.25" customHeight="1" x14ac:dyDescent="0.25">
      <c r="A44" s="31" t="s">
        <v>71</v>
      </c>
      <c r="B44" s="19"/>
    </row>
    <row r="45" spans="1:8" x14ac:dyDescent="0.25">
      <c r="A45" s="2" t="s">
        <v>34</v>
      </c>
      <c r="B45" s="19">
        <v>28876.42</v>
      </c>
    </row>
    <row r="46" spans="1:8" x14ac:dyDescent="0.25">
      <c r="A46" s="2" t="s">
        <v>42</v>
      </c>
      <c r="B46" s="19">
        <v>2429.67</v>
      </c>
      <c r="G46" s="27"/>
      <c r="H46" s="27"/>
    </row>
    <row r="47" spans="1:8" x14ac:dyDescent="0.25">
      <c r="A47" s="2" t="s">
        <v>55</v>
      </c>
      <c r="B47" s="19">
        <f>150*3</f>
        <v>450</v>
      </c>
      <c r="G47" s="27"/>
      <c r="H47" s="27"/>
    </row>
    <row r="48" spans="1:8" ht="30" x14ac:dyDescent="0.25">
      <c r="A48" s="31" t="s">
        <v>38</v>
      </c>
      <c r="B48" s="20">
        <f>E26</f>
        <v>32151.201999999997</v>
      </c>
    </row>
    <row r="49" spans="1:2" x14ac:dyDescent="0.25">
      <c r="A49" s="15" t="s">
        <v>35</v>
      </c>
      <c r="B49" s="18">
        <f>(B43+B45+B46+B47)-B48</f>
        <v>13464.762999999999</v>
      </c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19" zoomScaleSheetLayoutView="100" workbookViewId="0">
      <selection activeCell="C19" sqref="C19:C2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72</v>
      </c>
      <c r="B1" s="52"/>
      <c r="C1" s="52"/>
      <c r="D1" s="53"/>
    </row>
    <row r="2" spans="1:5" ht="15.75" x14ac:dyDescent="0.25">
      <c r="A2" s="54" t="s">
        <v>73</v>
      </c>
      <c r="B2" s="54"/>
      <c r="C2" s="54"/>
      <c r="D2" s="55"/>
    </row>
    <row r="3" spans="1:5" ht="15.75" x14ac:dyDescent="0.25">
      <c r="A3" s="54" t="s">
        <v>74</v>
      </c>
      <c r="B3" s="54"/>
      <c r="C3" s="54"/>
      <c r="D3" s="55"/>
    </row>
    <row r="4" spans="1:5" ht="15.75" x14ac:dyDescent="0.25">
      <c r="A4" s="52" t="s">
        <v>94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75</v>
      </c>
      <c r="C6" s="58">
        <f>'1КВ'!B44</f>
        <v>14663.51</v>
      </c>
      <c r="D6" s="59"/>
    </row>
    <row r="7" spans="1:5" ht="15.75" x14ac:dyDescent="0.25">
      <c r="A7" s="60" t="s">
        <v>76</v>
      </c>
      <c r="B7" s="57" t="s">
        <v>99</v>
      </c>
      <c r="C7" s="58"/>
      <c r="D7" s="59"/>
    </row>
    <row r="8" spans="1:5" ht="15.75" x14ac:dyDescent="0.25">
      <c r="B8" s="61" t="s">
        <v>77</v>
      </c>
      <c r="C8" s="62">
        <f>'1КВ'!B46+'2кв'!B46+'3кв'!B48+'4кв'!B45</f>
        <v>118829.69</v>
      </c>
      <c r="D8" s="63"/>
    </row>
    <row r="9" spans="1:5" ht="30" x14ac:dyDescent="0.25">
      <c r="B9" s="16" t="s">
        <v>78</v>
      </c>
      <c r="C9" s="62">
        <f>'1КВ'!B48+'2кв'!B48+'3кв'!B50+'4кв'!B47</f>
        <v>2700</v>
      </c>
      <c r="D9" s="63"/>
    </row>
    <row r="10" spans="1:5" ht="20.25" customHeight="1" x14ac:dyDescent="0.25">
      <c r="B10" s="16" t="s">
        <v>100</v>
      </c>
      <c r="C10" s="62">
        <f>'1КВ'!B47+'2кв'!B47+'3кв'!B49+'4кв'!B46</f>
        <v>9202.26</v>
      </c>
      <c r="D10" s="63"/>
    </row>
    <row r="11" spans="1:5" ht="15.75" x14ac:dyDescent="0.25">
      <c r="A11" s="64"/>
      <c r="B11" s="61" t="s">
        <v>79</v>
      </c>
      <c r="C11" s="65">
        <f>SUM(C8:C10)</f>
        <v>130731.95</v>
      </c>
      <c r="D11" s="59"/>
    </row>
    <row r="12" spans="1:5" ht="15.75" x14ac:dyDescent="0.25">
      <c r="A12" s="1"/>
      <c r="B12" s="66"/>
      <c r="C12" s="67"/>
      <c r="D12" s="68"/>
    </row>
    <row r="13" spans="1:5" ht="15.75" x14ac:dyDescent="0.25">
      <c r="A13" s="69" t="s">
        <v>80</v>
      </c>
      <c r="B13" s="70" t="s">
        <v>43</v>
      </c>
      <c r="C13" s="62">
        <f>'1КВ'!E22+'2кв'!E22+'3кв'!E22+'4кв'!E22</f>
        <v>97330.038</v>
      </c>
      <c r="D13" s="68"/>
    </row>
    <row r="14" spans="1:5" ht="15.75" x14ac:dyDescent="0.25">
      <c r="A14" s="69"/>
      <c r="B14" s="7" t="s">
        <v>39</v>
      </c>
      <c r="C14" s="62">
        <f>'1КВ'!E23+'2кв'!E23+'3кв'!E23+'4кв'!E23</f>
        <v>27005.243999999999</v>
      </c>
      <c r="D14" s="68"/>
    </row>
    <row r="15" spans="1:5" ht="15.75" x14ac:dyDescent="0.25">
      <c r="A15" s="1"/>
      <c r="B15" s="7" t="s">
        <v>29</v>
      </c>
      <c r="C15" s="62">
        <f>'1КВ'!E24+'2кв'!E24+'3кв'!E24+'4кв'!E24</f>
        <v>1376.29</v>
      </c>
      <c r="D15" s="68"/>
      <c r="E15" s="71"/>
    </row>
    <row r="16" spans="1:5" ht="15.75" x14ac:dyDescent="0.25">
      <c r="A16" s="69"/>
      <c r="B16" s="72" t="s">
        <v>101</v>
      </c>
      <c r="C16" s="62">
        <f>'1КВ'!E25+'1КВ'!E26+'2кв'!E25</f>
        <v>2713.4249999999997</v>
      </c>
      <c r="D16" s="68"/>
    </row>
    <row r="17" spans="1:5" ht="15.75" x14ac:dyDescent="0.25">
      <c r="A17" s="69"/>
      <c r="B17" s="73" t="s">
        <v>81</v>
      </c>
      <c r="C17" s="62">
        <f>SUM(C19:C22)</f>
        <v>3505.7</v>
      </c>
      <c r="D17" s="68"/>
    </row>
    <row r="18" spans="1:5" ht="15.75" x14ac:dyDescent="0.25">
      <c r="A18" s="69"/>
      <c r="B18" s="73" t="s">
        <v>82</v>
      </c>
      <c r="C18" s="62"/>
      <c r="D18" s="68"/>
    </row>
    <row r="19" spans="1:5" ht="15.75" x14ac:dyDescent="0.25">
      <c r="A19" s="69"/>
      <c r="B19" s="74" t="s">
        <v>102</v>
      </c>
      <c r="C19" s="62">
        <f>'3кв'!E25</f>
        <v>1135.4100000000001</v>
      </c>
      <c r="D19" s="68"/>
    </row>
    <row r="20" spans="1:5" ht="15.75" x14ac:dyDescent="0.25">
      <c r="A20" s="69"/>
      <c r="B20" s="74" t="s">
        <v>104</v>
      </c>
      <c r="C20" s="62">
        <f>'3кв'!E26</f>
        <v>844.98</v>
      </c>
      <c r="D20" s="68"/>
    </row>
    <row r="21" spans="1:5" ht="15.75" x14ac:dyDescent="0.25">
      <c r="A21" s="69"/>
      <c r="B21" s="74" t="s">
        <v>103</v>
      </c>
      <c r="C21" s="62">
        <f>'3кв'!E27</f>
        <v>1525.31</v>
      </c>
      <c r="D21" s="68"/>
    </row>
    <row r="22" spans="1:5" ht="15.75" x14ac:dyDescent="0.25">
      <c r="A22" s="69"/>
      <c r="B22" s="73"/>
      <c r="C22" s="62"/>
      <c r="D22" s="68"/>
    </row>
    <row r="23" spans="1:5" ht="15.75" x14ac:dyDescent="0.25">
      <c r="A23" s="1"/>
      <c r="B23" s="75" t="s">
        <v>83</v>
      </c>
      <c r="C23" s="65">
        <f>SUM(C13:C17)</f>
        <v>131930.69700000001</v>
      </c>
      <c r="D23" s="68">
        <f>'[1]1КВ'!E28+'[1]2кв'!E26+'[1]3кв'!E26+'[1]4кв'!E27</f>
        <v>204045.041</v>
      </c>
      <c r="E23" s="71"/>
    </row>
    <row r="24" spans="1:5" ht="15.75" x14ac:dyDescent="0.25">
      <c r="A24" s="1"/>
      <c r="B24" s="76" t="s">
        <v>84</v>
      </c>
      <c r="C24" s="65">
        <f>C6+C11-C23</f>
        <v>13464.762999999977</v>
      </c>
      <c r="D24" s="68"/>
    </row>
    <row r="25" spans="1:5" ht="15.75" x14ac:dyDescent="0.25">
      <c r="A25" s="1"/>
      <c r="B25" s="60"/>
      <c r="C25" s="60"/>
      <c r="D25" s="68"/>
    </row>
    <row r="26" spans="1:5" ht="15.75" x14ac:dyDescent="0.25">
      <c r="A26" s="1"/>
      <c r="B26" s="77" t="s">
        <v>85</v>
      </c>
      <c r="C26" s="77"/>
      <c r="D26" s="68"/>
    </row>
    <row r="27" spans="1:5" ht="15.75" x14ac:dyDescent="0.25">
      <c r="A27" s="1"/>
      <c r="B27" s="77" t="s">
        <v>86</v>
      </c>
      <c r="C27" s="78">
        <v>11969.44</v>
      </c>
      <c r="D27" s="68"/>
    </row>
    <row r="28" spans="1:5" ht="15.75" x14ac:dyDescent="0.25">
      <c r="A28" s="1"/>
      <c r="B28" s="79" t="s">
        <v>87</v>
      </c>
      <c r="C28" s="80">
        <v>19094.509999999998</v>
      </c>
      <c r="D28" s="68"/>
    </row>
    <row r="29" spans="1:5" ht="15.75" x14ac:dyDescent="0.25">
      <c r="A29" s="1"/>
      <c r="B29" s="77" t="s">
        <v>88</v>
      </c>
      <c r="C29" s="78">
        <f>C28-C27</f>
        <v>7125.0699999999979</v>
      </c>
      <c r="D29" s="68"/>
    </row>
    <row r="30" spans="1:5" ht="15.75" x14ac:dyDescent="0.25">
      <c r="A30" s="1"/>
      <c r="B30" s="60"/>
      <c r="C30" s="60"/>
      <c r="D30" s="68"/>
    </row>
    <row r="31" spans="1:5" ht="15.75" x14ac:dyDescent="0.25">
      <c r="A31" s="1"/>
      <c r="B31" s="60"/>
      <c r="C31" s="60"/>
      <c r="D31" s="68"/>
    </row>
    <row r="32" spans="1:5" ht="15.75" x14ac:dyDescent="0.25">
      <c r="A32" s="1"/>
      <c r="B32" s="60"/>
      <c r="C32" s="60"/>
      <c r="D32" s="68"/>
    </row>
    <row r="33" spans="1:4" ht="15.75" x14ac:dyDescent="0.25">
      <c r="A33" s="1"/>
      <c r="B33" s="60"/>
      <c r="C33" s="60"/>
      <c r="D33" s="68"/>
    </row>
    <row r="34" spans="1:4" ht="15.75" x14ac:dyDescent="0.25">
      <c r="A34" s="1" t="s">
        <v>89</v>
      </c>
      <c r="B34" s="60" t="s">
        <v>90</v>
      </c>
      <c r="C34" s="60"/>
      <c r="D34" s="68"/>
    </row>
    <row r="35" spans="1:4" ht="15.75" x14ac:dyDescent="0.25">
      <c r="A35" s="1"/>
      <c r="B35" s="60" t="s">
        <v>91</v>
      </c>
      <c r="C35" s="60"/>
      <c r="D35" s="68"/>
    </row>
    <row r="36" spans="1:4" ht="15.75" x14ac:dyDescent="0.25">
      <c r="A36" s="1"/>
      <c r="B36" s="60" t="s">
        <v>92</v>
      </c>
      <c r="C36" s="60"/>
      <c r="D36" s="68"/>
    </row>
    <row r="37" spans="1:4" ht="15.75" x14ac:dyDescent="0.25">
      <c r="A37" s="1"/>
      <c r="B37" s="60"/>
      <c r="C37" s="60"/>
      <c r="D37" s="68"/>
    </row>
    <row r="38" spans="1:4" ht="15.75" x14ac:dyDescent="0.25">
      <c r="A38" s="1"/>
      <c r="B38" s="60"/>
      <c r="C38" s="60"/>
      <c r="D38" s="68"/>
    </row>
    <row r="39" spans="1:4" ht="15.75" x14ac:dyDescent="0.25">
      <c r="A39" s="1"/>
      <c r="B39" s="60" t="s">
        <v>93</v>
      </c>
      <c r="C39" s="60"/>
      <c r="D39" s="68"/>
    </row>
    <row r="40" spans="1:4" ht="15.75" x14ac:dyDescent="0.25">
      <c r="A40" s="1"/>
      <c r="B40" s="60"/>
      <c r="C40" s="60"/>
      <c r="D40" s="68"/>
    </row>
    <row r="41" spans="1:4" ht="15.75" x14ac:dyDescent="0.25">
      <c r="A41" s="1"/>
      <c r="B41" s="60"/>
      <c r="C41" s="60"/>
      <c r="D41" s="68"/>
    </row>
    <row r="42" spans="1:4" ht="15.75" x14ac:dyDescent="0.25">
      <c r="A42" s="1"/>
      <c r="B42" s="60"/>
      <c r="C42" s="60"/>
      <c r="D42" s="68"/>
    </row>
    <row r="43" spans="1:4" ht="15.75" x14ac:dyDescent="0.25">
      <c r="A43" s="1"/>
      <c r="B43" s="60"/>
      <c r="C43" s="60"/>
      <c r="D43" s="6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2024-02-20T13:09:24Z</dcterms:modified>
</cp:coreProperties>
</file>